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ainescnsltg.sharepoint.com/mgmntteam/Social Media/EAW Blogs/4 Published/260110 Mastering XLOOKUP in Excel/"/>
    </mc:Choice>
  </mc:AlternateContent>
  <xr:revisionPtr revIDLastSave="182" documentId="11_83D05DD887C7D675979A8F866CDCF1AD465FBAD6" xr6:coauthVersionLast="47" xr6:coauthVersionMax="47" xr10:uidLastSave="{DE9CB875-2DF4-49FB-815A-94967AC8AB67}"/>
  <bookViews>
    <workbookView xWindow="38290" yWindow="-180" windowWidth="19420" windowHeight="10300" xr2:uid="{00000000-000D-0000-FFFF-FFFF00000000}"/>
  </bookViews>
  <sheets>
    <sheet name="List from Customer" sheetId="5" r:id="rId1"/>
    <sheet name="Our List" sheetId="7" r:id="rId2"/>
    <sheet name="List from Customer Completed" sheetId="11" r:id="rId3"/>
    <sheet name="Our List Completed" sheetId="10" r:id="rId4"/>
    <sheet name="Completed" sheetId="6" state="hidden" r:id="rId5"/>
  </sheets>
  <definedNames>
    <definedName name="_xlnm._FilterDatabase" localSheetId="1" hidden="1">'Our List'!$A$1:$F$25</definedName>
    <definedName name="_xlnm._FilterDatabase" localSheetId="3" hidden="1">'Our List Completed'!$A$1:$F$25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1" l="1"/>
  <c r="F26" i="11" s="1"/>
  <c r="E25" i="11"/>
  <c r="F25" i="11" s="1"/>
  <c r="E24" i="11"/>
  <c r="F24" i="11" s="1"/>
  <c r="E23" i="11"/>
  <c r="F23" i="11" s="1"/>
  <c r="E22" i="11"/>
  <c r="F22" i="11" s="1"/>
  <c r="E21" i="11"/>
  <c r="F21" i="11" s="1"/>
  <c r="F20" i="11"/>
  <c r="E20" i="11"/>
  <c r="E19" i="11"/>
  <c r="F19" i="11" s="1"/>
  <c r="E18" i="11"/>
  <c r="F18" i="11" s="1"/>
  <c r="E17" i="11"/>
  <c r="F17" i="11" s="1"/>
  <c r="E16" i="11"/>
  <c r="F16" i="11" s="1"/>
  <c r="E15" i="11"/>
  <c r="F15" i="11" s="1"/>
  <c r="E14" i="11"/>
  <c r="F14" i="11" s="1"/>
  <c r="E13" i="11"/>
  <c r="F13" i="11" s="1"/>
  <c r="E12" i="11"/>
  <c r="F12" i="11" s="1"/>
  <c r="E11" i="11"/>
  <c r="F11" i="11" s="1"/>
  <c r="E10" i="11"/>
  <c r="F10" i="11" s="1"/>
  <c r="E9" i="11"/>
  <c r="F9" i="11" s="1"/>
  <c r="E8" i="11"/>
  <c r="F8" i="11" s="1"/>
  <c r="E7" i="11"/>
  <c r="F7" i="11" s="1"/>
  <c r="E6" i="11"/>
  <c r="F6" i="11" s="1"/>
  <c r="E5" i="11"/>
  <c r="F5" i="11" s="1"/>
  <c r="E25" i="10"/>
  <c r="G25" i="10" s="1"/>
  <c r="G24" i="10"/>
  <c r="E24" i="10"/>
  <c r="F24" i="10" s="1"/>
  <c r="E23" i="10"/>
  <c r="G23" i="10" s="1"/>
  <c r="E22" i="10"/>
  <c r="G22" i="10" s="1"/>
  <c r="E21" i="10"/>
  <c r="G21" i="10" s="1"/>
  <c r="G20" i="10"/>
  <c r="E20" i="10"/>
  <c r="F20" i="10" s="1"/>
  <c r="E19" i="10"/>
  <c r="G19" i="10" s="1"/>
  <c r="G18" i="10"/>
  <c r="E18" i="10"/>
  <c r="F18" i="10" s="1"/>
  <c r="E17" i="10"/>
  <c r="G17" i="10" s="1"/>
  <c r="E16" i="10"/>
  <c r="G16" i="10" s="1"/>
  <c r="G15" i="10"/>
  <c r="F15" i="10"/>
  <c r="E15" i="10"/>
  <c r="E14" i="10"/>
  <c r="G14" i="10" s="1"/>
  <c r="G13" i="10"/>
  <c r="F13" i="10"/>
  <c r="E13" i="10"/>
  <c r="E12" i="10"/>
  <c r="G12" i="10" s="1"/>
  <c r="E11" i="10"/>
  <c r="G11" i="10" s="1"/>
  <c r="E10" i="10"/>
  <c r="G10" i="10" s="1"/>
  <c r="E9" i="10"/>
  <c r="G9" i="10" s="1"/>
  <c r="E8" i="10"/>
  <c r="G8" i="10" s="1"/>
  <c r="E7" i="10"/>
  <c r="G7" i="10" s="1"/>
  <c r="E6" i="10"/>
  <c r="G6" i="10" s="1"/>
  <c r="E5" i="10"/>
  <c r="G5" i="10" s="1"/>
  <c r="G4" i="10"/>
  <c r="E4" i="10"/>
  <c r="F4" i="10" s="1"/>
  <c r="E3" i="10"/>
  <c r="G3" i="10" s="1"/>
  <c r="G2" i="10"/>
  <c r="E2" i="10"/>
  <c r="F2" i="10" s="1"/>
  <c r="F10" i="10" l="1"/>
  <c r="F5" i="10"/>
  <c r="F23" i="10"/>
  <c r="F21" i="10"/>
  <c r="F16" i="10"/>
  <c r="F11" i="10"/>
  <c r="F6" i="10"/>
  <c r="F22" i="10"/>
  <c r="F17" i="10"/>
  <c r="F12" i="10"/>
  <c r="F7" i="10"/>
  <c r="F25" i="10"/>
  <c r="F8" i="10"/>
  <c r="F3" i="10"/>
  <c r="F19" i="10"/>
  <c r="F14" i="10"/>
  <c r="F9" i="10"/>
  <c r="E3" i="6"/>
  <c r="B7" i="6"/>
  <c r="D7" i="6"/>
  <c r="E7" i="6" s="1"/>
  <c r="B8" i="6"/>
  <c r="D8" i="6"/>
  <c r="E8" i="6" s="1"/>
  <c r="B9" i="6"/>
  <c r="D9" i="6"/>
  <c r="E9" i="6" s="1"/>
  <c r="B10" i="6"/>
  <c r="D10" i="6"/>
  <c r="E10" i="6" s="1"/>
  <c r="B11" i="6"/>
  <c r="D11" i="6"/>
  <c r="E11" i="6" s="1"/>
  <c r="B12" i="6"/>
  <c r="D12" i="6"/>
  <c r="E12" i="6" s="1"/>
  <c r="B13" i="6"/>
  <c r="D13" i="6"/>
  <c r="E13" i="6" s="1"/>
  <c r="B14" i="6"/>
  <c r="D14" i="6"/>
  <c r="E14" i="6" s="1"/>
  <c r="B15" i="6"/>
  <c r="D15" i="6"/>
  <c r="E15" i="6" s="1"/>
  <c r="B16" i="6"/>
  <c r="D16" i="6"/>
  <c r="E16" i="6" s="1"/>
  <c r="B17" i="6"/>
  <c r="D17" i="6"/>
  <c r="E17" i="6" s="1"/>
  <c r="B18" i="6"/>
  <c r="D18" i="6"/>
  <c r="E18" i="6" s="1"/>
  <c r="B19" i="6"/>
  <c r="D19" i="6"/>
  <c r="E19" i="6" s="1"/>
  <c r="B20" i="6"/>
  <c r="D20" i="6"/>
  <c r="E20" i="6" s="1"/>
  <c r="B21" i="6"/>
  <c r="D21" i="6"/>
  <c r="E21" i="6" s="1"/>
  <c r="B22" i="6"/>
  <c r="D22" i="6"/>
  <c r="E22" i="6" s="1"/>
  <c r="B23" i="6"/>
  <c r="D23" i="6"/>
  <c r="E23" i="6" s="1"/>
  <c r="B24" i="6"/>
  <c r="D24" i="6"/>
  <c r="E24" i="6" s="1"/>
  <c r="B25" i="6"/>
  <c r="D25" i="6"/>
  <c r="E25" i="6" s="1"/>
  <c r="B26" i="6"/>
  <c r="D26" i="6"/>
  <c r="E26" i="6" s="1"/>
  <c r="B27" i="6"/>
  <c r="D27" i="6"/>
  <c r="E27" i="6" s="1"/>
  <c r="B28" i="6"/>
  <c r="D28" i="6"/>
  <c r="E28" i="6" s="1"/>
  <c r="E29" i="6" l="1"/>
</calcChain>
</file>

<file path=xl/sharedStrings.xml><?xml version="1.0" encoding="utf-8"?>
<sst xmlns="http://schemas.openxmlformats.org/spreadsheetml/2006/main" count="38" uniqueCount="22">
  <si>
    <t>Client's list of their payment records</t>
  </si>
  <si>
    <t>Invoice Number</t>
  </si>
  <si>
    <t>P/O No.</t>
  </si>
  <si>
    <t>Date</t>
  </si>
  <si>
    <t>Comparison</t>
  </si>
  <si>
    <t>Invoice</t>
  </si>
  <si>
    <t>PO</t>
  </si>
  <si>
    <t>Customer's Record</t>
  </si>
  <si>
    <t>Quote for ABC Coy</t>
  </si>
  <si>
    <t>All prices quoted include GST</t>
  </si>
  <si>
    <t>Quote valid until:</t>
  </si>
  <si>
    <t>Product Number</t>
  </si>
  <si>
    <t>Description</t>
  </si>
  <si>
    <t>Units required</t>
  </si>
  <si>
    <t>Retail Price</t>
  </si>
  <si>
    <t>Total Price</t>
  </si>
  <si>
    <t>Per unit</t>
  </si>
  <si>
    <t>Total (inc GST)</t>
  </si>
  <si>
    <t>Amount Paid</t>
  </si>
  <si>
    <t>Received</t>
  </si>
  <si>
    <t>Status</t>
  </si>
  <si>
    <t>Our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</si>
</sst>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;\-&quot;$&quot;#,##0.00"/>
    <numFmt numFmtId="44" formatCode="_-&quot;$&quot;* #,##0.00_-;\-&quot;$&quot;* #,##0.00_-;_-&quot;$&quot;* &quot;-&quot;??_-;_-@_-"/>
    <numFmt numFmtId="164" formatCode="&quot;$&quot;#,##0.00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ptos"/>
      <family val="2"/>
    </font>
    <font>
      <b/>
      <sz val="11"/>
      <name val="Aptos"/>
      <family val="2"/>
    </font>
    <font>
      <sz val="11"/>
      <name val="Aptos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/>
    <xf numFmtId="0" fontId="0" fillId="0" borderId="0" xfId="0" applyAlignment="1">
      <alignment horizontal="center"/>
    </xf>
    <xf numFmtId="7" fontId="1" fillId="0" borderId="0" xfId="1" applyNumberFormat="1"/>
    <xf numFmtId="7" fontId="1" fillId="0" borderId="0" xfId="1" applyNumberFormat="1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3" xfId="0" applyBorder="1"/>
    <xf numFmtId="164" fontId="0" fillId="0" borderId="0" xfId="0" applyNumberFormat="1"/>
    <xf numFmtId="164" fontId="0" fillId="0" borderId="3" xfId="0" applyNumberFormat="1" applyBorder="1"/>
    <xf numFmtId="14" fontId="0" fillId="0" borderId="0" xfId="0" applyNumberFormat="1"/>
    <xf numFmtId="0" fontId="5" fillId="0" borderId="0" xfId="0" applyFont="1"/>
    <xf numFmtId="14" fontId="0" fillId="0" borderId="0" xfId="0" applyNumberFormat="1" applyAlignment="1">
      <alignment horizontal="right"/>
    </xf>
    <xf numFmtId="0" fontId="2" fillId="0" borderId="0" xfId="0" applyFont="1" applyAlignment="1">
      <alignment wrapText="1"/>
    </xf>
    <xf numFmtId="0" fontId="6" fillId="0" borderId="0" xfId="0" applyFont="1"/>
    <xf numFmtId="0" fontId="7" fillId="0" borderId="4" xfId="0" applyFont="1" applyBorder="1" applyAlignment="1">
      <alignment horizontal="center"/>
    </xf>
    <xf numFmtId="0" fontId="7" fillId="0" borderId="4" xfId="0" applyFont="1" applyBorder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right"/>
    </xf>
    <xf numFmtId="14" fontId="8" fillId="0" borderId="0" xfId="0" applyNumberFormat="1" applyFont="1" applyAlignment="1">
      <alignment horizontal="right"/>
    </xf>
    <xf numFmtId="14" fontId="8" fillId="0" borderId="0" xfId="0" applyNumberFormat="1" applyFont="1"/>
    <xf numFmtId="0" fontId="6" fillId="0" borderId="0" xfId="0" applyFont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8"/>
  <sheetViews>
    <sheetView tabSelected="1" zoomScaleNormal="100" workbookViewId="0">
      <selection activeCell="E5" sqref="E5"/>
    </sheetView>
  </sheetViews>
  <sheetFormatPr defaultRowHeight="12.7" x14ac:dyDescent="0.4"/>
  <cols>
    <col min="1" max="1" width="10.5859375" customWidth="1"/>
    <col min="2" max="2" width="8.29296875" customWidth="1"/>
    <col min="3" max="3" width="11.87890625" customWidth="1"/>
    <col min="4" max="4" width="13" style="2" customWidth="1"/>
    <col min="5" max="5" width="22.52734375" customWidth="1"/>
    <col min="6" max="6" width="11.5859375" bestFit="1" customWidth="1"/>
  </cols>
  <sheetData>
    <row r="1" spans="1:6" ht="15.35" x14ac:dyDescent="0.5">
      <c r="A1" s="13" t="s">
        <v>0</v>
      </c>
    </row>
    <row r="4" spans="1:6" ht="25.35" x14ac:dyDescent="0.4">
      <c r="A4" s="15" t="s">
        <v>1</v>
      </c>
      <c r="B4" s="1" t="s">
        <v>2</v>
      </c>
      <c r="C4" s="1" t="s">
        <v>18</v>
      </c>
      <c r="D4" s="1" t="s">
        <v>3</v>
      </c>
      <c r="E4" s="1" t="s">
        <v>21</v>
      </c>
      <c r="F4" s="1" t="s">
        <v>4</v>
      </c>
    </row>
    <row r="5" spans="1:6" ht="15.7" x14ac:dyDescent="0.55000000000000004">
      <c r="A5" s="4">
        <v>2235</v>
      </c>
      <c r="B5">
        <v>926439</v>
      </c>
      <c r="C5" s="5">
        <v>54.72</v>
      </c>
      <c r="D5" s="14">
        <v>45975</v>
      </c>
      <c r="E5" s="16"/>
      <c r="F5" s="16"/>
    </row>
    <row r="6" spans="1:6" ht="15.7" x14ac:dyDescent="0.55000000000000004">
      <c r="A6" s="4">
        <v>2237</v>
      </c>
      <c r="B6">
        <v>926466</v>
      </c>
      <c r="C6" s="6">
        <v>41.4</v>
      </c>
      <c r="D6" s="14">
        <v>46067</v>
      </c>
      <c r="E6" s="16"/>
      <c r="F6" s="16"/>
    </row>
    <row r="7" spans="1:6" ht="15.7" x14ac:dyDescent="0.55000000000000004">
      <c r="A7" s="4">
        <v>2446</v>
      </c>
      <c r="B7">
        <v>926440</v>
      </c>
      <c r="C7" s="5">
        <v>73.8</v>
      </c>
      <c r="D7" s="14">
        <v>45982</v>
      </c>
      <c r="E7" s="16"/>
      <c r="F7" s="16"/>
    </row>
    <row r="8" spans="1:6" ht="15.7" x14ac:dyDescent="0.55000000000000004">
      <c r="A8" s="4">
        <v>2456</v>
      </c>
      <c r="B8">
        <v>926450</v>
      </c>
      <c r="C8" s="5">
        <v>53.4</v>
      </c>
      <c r="D8" s="14">
        <v>46003</v>
      </c>
      <c r="E8" s="16"/>
      <c r="F8" s="16"/>
    </row>
    <row r="9" spans="1:6" ht="15.7" x14ac:dyDescent="0.55000000000000004">
      <c r="A9" s="4">
        <v>2457</v>
      </c>
      <c r="B9">
        <v>926467</v>
      </c>
      <c r="C9" s="5">
        <v>49.559999999999995</v>
      </c>
      <c r="D9" s="14">
        <v>46032</v>
      </c>
      <c r="E9" s="16"/>
      <c r="F9" s="16"/>
    </row>
    <row r="10" spans="1:6" ht="15.7" x14ac:dyDescent="0.55000000000000004">
      <c r="A10" s="4">
        <v>2458</v>
      </c>
      <c r="B10">
        <v>926468</v>
      </c>
      <c r="C10" s="6">
        <v>9</v>
      </c>
      <c r="D10" s="14">
        <v>46074</v>
      </c>
      <c r="E10" s="16"/>
      <c r="F10" s="16"/>
    </row>
    <row r="11" spans="1:6" ht="15.7" x14ac:dyDescent="0.55000000000000004">
      <c r="A11" s="4">
        <v>2459</v>
      </c>
      <c r="B11">
        <v>926469</v>
      </c>
      <c r="C11" s="6">
        <v>30</v>
      </c>
      <c r="D11" s="14">
        <v>46081</v>
      </c>
      <c r="E11" s="16"/>
      <c r="F11" s="16"/>
    </row>
    <row r="12" spans="1:6" ht="15.7" x14ac:dyDescent="0.55000000000000004">
      <c r="A12" s="4">
        <v>2460</v>
      </c>
      <c r="B12">
        <v>926470</v>
      </c>
      <c r="C12" s="5">
        <v>54.72</v>
      </c>
      <c r="D12" s="14">
        <v>46088</v>
      </c>
      <c r="E12" s="16"/>
      <c r="F12" s="16"/>
    </row>
    <row r="13" spans="1:6" ht="15.7" x14ac:dyDescent="0.55000000000000004">
      <c r="A13" s="4">
        <v>2461</v>
      </c>
      <c r="B13">
        <v>926472</v>
      </c>
      <c r="C13" s="5">
        <v>29.4</v>
      </c>
      <c r="D13" s="14">
        <v>46095</v>
      </c>
      <c r="E13" s="16"/>
      <c r="F13" s="16"/>
    </row>
    <row r="14" spans="1:6" ht="15.7" x14ac:dyDescent="0.55000000000000004">
      <c r="A14" s="4">
        <v>2462</v>
      </c>
      <c r="B14">
        <v>926473</v>
      </c>
      <c r="C14" s="5">
        <v>70.199999999999989</v>
      </c>
      <c r="D14" s="14">
        <v>46102</v>
      </c>
      <c r="E14" s="16"/>
      <c r="F14" s="16"/>
    </row>
    <row r="15" spans="1:6" ht="15.7" x14ac:dyDescent="0.55000000000000004">
      <c r="A15" s="4">
        <v>2463</v>
      </c>
      <c r="B15">
        <v>927002</v>
      </c>
      <c r="C15" s="6">
        <v>63.4</v>
      </c>
      <c r="D15" s="14">
        <v>46109</v>
      </c>
      <c r="E15" s="16"/>
      <c r="F15" s="16"/>
    </row>
    <row r="16" spans="1:6" ht="15.7" x14ac:dyDescent="0.55000000000000004">
      <c r="A16" s="4">
        <v>2464</v>
      </c>
      <c r="B16">
        <v>927004</v>
      </c>
      <c r="C16" s="6">
        <v>13.23</v>
      </c>
      <c r="D16" s="14">
        <v>46111</v>
      </c>
      <c r="E16" s="16"/>
      <c r="F16" s="16"/>
    </row>
    <row r="17" spans="1:6" ht="15.7" x14ac:dyDescent="0.55000000000000004">
      <c r="A17" s="4">
        <v>2465</v>
      </c>
      <c r="B17">
        <v>926436</v>
      </c>
      <c r="C17" s="5">
        <v>49.5</v>
      </c>
      <c r="D17" s="14">
        <v>45963</v>
      </c>
      <c r="E17" s="16"/>
      <c r="F17" s="16"/>
    </row>
    <row r="18" spans="1:6" ht="15.7" x14ac:dyDescent="0.55000000000000004">
      <c r="A18" s="4">
        <v>2646</v>
      </c>
      <c r="B18">
        <v>927011</v>
      </c>
      <c r="C18" s="5">
        <v>63</v>
      </c>
      <c r="D18" s="14">
        <v>45968</v>
      </c>
      <c r="E18" s="16"/>
      <c r="F18" s="16"/>
    </row>
    <row r="19" spans="1:6" ht="15.7" x14ac:dyDescent="0.55000000000000004">
      <c r="A19" s="4">
        <v>2467</v>
      </c>
      <c r="B19">
        <v>926451</v>
      </c>
      <c r="C19" s="5">
        <v>50.760000000000005</v>
      </c>
      <c r="D19" s="14">
        <v>46010</v>
      </c>
      <c r="E19" s="16"/>
      <c r="F19" s="16"/>
    </row>
    <row r="20" spans="1:6" ht="15.7" x14ac:dyDescent="0.55000000000000004">
      <c r="A20" s="4">
        <v>2468</v>
      </c>
      <c r="B20">
        <v>926442</v>
      </c>
      <c r="C20" s="5">
        <v>63</v>
      </c>
      <c r="D20" s="14">
        <v>45989</v>
      </c>
      <c r="E20" s="16"/>
      <c r="F20" s="16"/>
    </row>
    <row r="21" spans="1:6" ht="15.7" x14ac:dyDescent="0.55000000000000004">
      <c r="A21" s="4">
        <v>2566</v>
      </c>
      <c r="B21">
        <v>926453</v>
      </c>
      <c r="C21" s="5">
        <v>45.300000000000004</v>
      </c>
      <c r="D21" s="14">
        <v>46025</v>
      </c>
      <c r="E21" s="16"/>
      <c r="F21" s="16"/>
    </row>
    <row r="22" spans="1:6" ht="15.7" x14ac:dyDescent="0.55000000000000004">
      <c r="A22" s="4">
        <v>2567</v>
      </c>
      <c r="B22">
        <v>926454</v>
      </c>
      <c r="C22" s="5">
        <v>51</v>
      </c>
      <c r="D22" s="14">
        <v>46039</v>
      </c>
      <c r="E22" s="16"/>
      <c r="F22" s="16"/>
    </row>
    <row r="23" spans="1:6" ht="15.7" x14ac:dyDescent="0.55000000000000004">
      <c r="A23" s="4">
        <v>2568</v>
      </c>
      <c r="B23">
        <v>926455</v>
      </c>
      <c r="C23" s="5">
        <v>63</v>
      </c>
      <c r="D23" s="14">
        <v>46046</v>
      </c>
      <c r="E23" s="16"/>
      <c r="F23" s="16"/>
    </row>
    <row r="24" spans="1:6" ht="15.7" x14ac:dyDescent="0.55000000000000004">
      <c r="A24" s="4">
        <v>2569</v>
      </c>
      <c r="B24">
        <v>926456</v>
      </c>
      <c r="C24" s="6">
        <v>45.4</v>
      </c>
      <c r="D24" s="14">
        <v>46053</v>
      </c>
      <c r="E24" s="16"/>
      <c r="F24" s="16"/>
    </row>
    <row r="25" spans="1:6" ht="15.7" x14ac:dyDescent="0.55000000000000004">
      <c r="A25" s="4">
        <v>2570</v>
      </c>
      <c r="B25">
        <v>926444</v>
      </c>
      <c r="C25" s="5">
        <v>52.5</v>
      </c>
      <c r="D25" s="14">
        <v>45996</v>
      </c>
      <c r="E25" s="16"/>
      <c r="F25" s="16"/>
    </row>
    <row r="26" spans="1:6" ht="15.7" x14ac:dyDescent="0.55000000000000004">
      <c r="A26" s="4">
        <v>2571</v>
      </c>
      <c r="B26">
        <v>926463</v>
      </c>
      <c r="C26" s="6">
        <v>51.959999999999994</v>
      </c>
      <c r="D26" s="14">
        <v>46060</v>
      </c>
      <c r="E26" s="16"/>
      <c r="F26" s="16"/>
    </row>
    <row r="27" spans="1:6" x14ac:dyDescent="0.4">
      <c r="B27" s="4"/>
    </row>
    <row r="28" spans="1:6" x14ac:dyDescent="0.4">
      <c r="B28" s="4"/>
    </row>
  </sheetData>
  <phoneticPr fontId="3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5"/>
  <sheetViews>
    <sheetView zoomScale="110" zoomScaleNormal="110" workbookViewId="0">
      <pane ySplit="1" topLeftCell="A2" activePane="bottomLeft" state="frozen"/>
      <selection pane="bottomLeft" activeCell="E2" sqref="E2"/>
    </sheetView>
  </sheetViews>
  <sheetFormatPr defaultRowHeight="14.35" x14ac:dyDescent="0.5"/>
  <cols>
    <col min="1" max="1" width="11.64453125" style="19" customWidth="1"/>
    <col min="2" max="2" width="16" style="19" customWidth="1"/>
    <col min="3" max="3" width="13.46875" style="19" customWidth="1"/>
    <col min="4" max="4" width="10.41015625" style="19" customWidth="1"/>
    <col min="5" max="5" width="17.703125" style="20" customWidth="1"/>
    <col min="6" max="6" width="17.703125" style="19" customWidth="1"/>
    <col min="7" max="7" width="10.46875" style="19" customWidth="1"/>
    <col min="8" max="16384" width="8.9375" style="19"/>
  </cols>
  <sheetData>
    <row r="1" spans="1:7" x14ac:dyDescent="0.5">
      <c r="A1" s="17" t="s">
        <v>5</v>
      </c>
      <c r="B1" s="17" t="s">
        <v>3</v>
      </c>
      <c r="C1" s="17" t="s">
        <v>19</v>
      </c>
      <c r="D1" s="17" t="s">
        <v>6</v>
      </c>
      <c r="E1" s="18" t="s">
        <v>7</v>
      </c>
      <c r="F1" s="17" t="s">
        <v>4</v>
      </c>
      <c r="G1" s="17" t="s">
        <v>20</v>
      </c>
    </row>
    <row r="2" spans="1:7" ht="15.7" x14ac:dyDescent="0.55000000000000004">
      <c r="A2" s="20">
        <v>2235</v>
      </c>
      <c r="B2" s="21">
        <v>45975</v>
      </c>
      <c r="C2" s="19">
        <v>54.72</v>
      </c>
      <c r="D2" s="19">
        <v>926439</v>
      </c>
      <c r="F2" s="16"/>
      <c r="G2" s="23"/>
    </row>
    <row r="3" spans="1:7" ht="15.7" x14ac:dyDescent="0.55000000000000004">
      <c r="A3" s="20">
        <v>2234</v>
      </c>
      <c r="B3" s="21">
        <v>45986</v>
      </c>
      <c r="C3" s="19">
        <v>90</v>
      </c>
      <c r="D3" s="19">
        <v>927010</v>
      </c>
      <c r="F3" s="16"/>
      <c r="G3" s="23"/>
    </row>
    <row r="4" spans="1:7" ht="15.7" x14ac:dyDescent="0.55000000000000004">
      <c r="A4" s="20">
        <v>2237</v>
      </c>
      <c r="B4" s="21">
        <v>46067</v>
      </c>
      <c r="C4" s="19">
        <v>41.4</v>
      </c>
      <c r="D4" s="19">
        <v>926466</v>
      </c>
      <c r="F4" s="16"/>
      <c r="G4" s="23"/>
    </row>
    <row r="5" spans="1:7" ht="15.7" x14ac:dyDescent="0.55000000000000004">
      <c r="A5" s="20">
        <v>2446</v>
      </c>
      <c r="B5" s="21">
        <v>45982</v>
      </c>
      <c r="C5" s="19">
        <v>73.8</v>
      </c>
      <c r="D5" s="19">
        <v>926440</v>
      </c>
      <c r="F5" s="16"/>
      <c r="G5" s="23"/>
    </row>
    <row r="6" spans="1:7" ht="15.7" x14ac:dyDescent="0.55000000000000004">
      <c r="A6" s="20">
        <v>2456</v>
      </c>
      <c r="B6" s="21">
        <v>46003</v>
      </c>
      <c r="C6" s="19">
        <v>53.4</v>
      </c>
      <c r="D6" s="19">
        <v>926450</v>
      </c>
      <c r="F6" s="16"/>
      <c r="G6" s="23"/>
    </row>
    <row r="7" spans="1:7" ht="15.7" x14ac:dyDescent="0.55000000000000004">
      <c r="A7" s="20">
        <v>2457</v>
      </c>
      <c r="B7" s="21">
        <v>46032</v>
      </c>
      <c r="C7" s="19">
        <v>49.559999999999995</v>
      </c>
      <c r="D7" s="19">
        <v>926467</v>
      </c>
      <c r="F7" s="16"/>
      <c r="G7" s="23"/>
    </row>
    <row r="8" spans="1:7" ht="15.7" x14ac:dyDescent="0.55000000000000004">
      <c r="A8" s="20">
        <v>2458</v>
      </c>
      <c r="B8" s="21">
        <v>46074</v>
      </c>
      <c r="C8" s="19">
        <v>9</v>
      </c>
      <c r="D8" s="19">
        <v>926468</v>
      </c>
      <c r="F8" s="16"/>
      <c r="G8" s="23"/>
    </row>
    <row r="9" spans="1:7" ht="15.7" x14ac:dyDescent="0.55000000000000004">
      <c r="A9" s="20">
        <v>2459</v>
      </c>
      <c r="B9" s="21">
        <v>46081</v>
      </c>
      <c r="C9" s="19">
        <v>30</v>
      </c>
      <c r="D9" s="19">
        <v>926469</v>
      </c>
      <c r="F9" s="16"/>
      <c r="G9" s="23"/>
    </row>
    <row r="10" spans="1:7" ht="15.7" x14ac:dyDescent="0.55000000000000004">
      <c r="A10" s="20">
        <v>2460</v>
      </c>
      <c r="B10" s="21">
        <v>46088</v>
      </c>
      <c r="C10" s="19">
        <v>54.72</v>
      </c>
      <c r="D10" s="19">
        <v>926470</v>
      </c>
      <c r="F10" s="16"/>
      <c r="G10" s="23"/>
    </row>
    <row r="11" spans="1:7" ht="15.7" x14ac:dyDescent="0.55000000000000004">
      <c r="A11" s="20">
        <v>2461</v>
      </c>
      <c r="B11" s="21">
        <v>46095</v>
      </c>
      <c r="C11" s="19">
        <v>29.4</v>
      </c>
      <c r="D11" s="19">
        <v>926472</v>
      </c>
      <c r="F11" s="16"/>
      <c r="G11" s="23"/>
    </row>
    <row r="12" spans="1:7" ht="15.7" x14ac:dyDescent="0.55000000000000004">
      <c r="A12" s="20">
        <v>2462</v>
      </c>
      <c r="B12" s="21">
        <v>46102</v>
      </c>
      <c r="C12" s="19">
        <v>70.199999999999989</v>
      </c>
      <c r="D12" s="19">
        <v>926473</v>
      </c>
      <c r="F12" s="16"/>
      <c r="G12" s="23"/>
    </row>
    <row r="13" spans="1:7" ht="15.7" x14ac:dyDescent="0.55000000000000004">
      <c r="A13" s="20">
        <v>2463</v>
      </c>
      <c r="B13" s="21">
        <v>46109</v>
      </c>
      <c r="C13" s="19">
        <v>63.4</v>
      </c>
      <c r="D13" s="19">
        <v>927002</v>
      </c>
      <c r="F13" s="16"/>
      <c r="G13" s="23"/>
    </row>
    <row r="14" spans="1:7" ht="15.7" x14ac:dyDescent="0.55000000000000004">
      <c r="A14" s="20">
        <v>2464</v>
      </c>
      <c r="B14" s="21">
        <v>46111</v>
      </c>
      <c r="C14" s="19">
        <v>113.23</v>
      </c>
      <c r="D14" s="19">
        <v>927004</v>
      </c>
      <c r="F14" s="16"/>
      <c r="G14" s="23"/>
    </row>
    <row r="15" spans="1:7" ht="15.7" x14ac:dyDescent="0.55000000000000004">
      <c r="A15" s="20">
        <v>2465</v>
      </c>
      <c r="B15" s="21">
        <v>45963</v>
      </c>
      <c r="C15" s="19">
        <v>49.5</v>
      </c>
      <c r="D15" s="19">
        <v>926436</v>
      </c>
      <c r="F15" s="16"/>
      <c r="G15" s="23"/>
    </row>
    <row r="16" spans="1:7" ht="15.7" x14ac:dyDescent="0.55000000000000004">
      <c r="A16" s="20">
        <v>2466</v>
      </c>
      <c r="B16" s="21">
        <v>45968</v>
      </c>
      <c r="C16" s="19">
        <v>63</v>
      </c>
      <c r="D16" s="19">
        <v>927011</v>
      </c>
      <c r="F16" s="16"/>
      <c r="G16" s="23"/>
    </row>
    <row r="17" spans="1:7" ht="15.7" x14ac:dyDescent="0.55000000000000004">
      <c r="A17" s="20">
        <v>2467</v>
      </c>
      <c r="B17" s="21">
        <v>46010</v>
      </c>
      <c r="C17" s="19">
        <v>50.760000000000005</v>
      </c>
      <c r="D17" s="19">
        <v>926451</v>
      </c>
      <c r="F17" s="16"/>
      <c r="G17" s="23"/>
    </row>
    <row r="18" spans="1:7" ht="15.7" x14ac:dyDescent="0.55000000000000004">
      <c r="A18" s="20">
        <v>2468</v>
      </c>
      <c r="B18" s="21">
        <v>45989</v>
      </c>
      <c r="C18" s="19">
        <v>63</v>
      </c>
      <c r="D18" s="19">
        <v>926442</v>
      </c>
      <c r="F18" s="16"/>
      <c r="G18" s="23"/>
    </row>
    <row r="19" spans="1:7" ht="15.7" x14ac:dyDescent="0.55000000000000004">
      <c r="A19" s="20">
        <v>2566</v>
      </c>
      <c r="B19" s="21">
        <v>46025</v>
      </c>
      <c r="C19" s="19">
        <v>45.300000000000004</v>
      </c>
      <c r="D19" s="19">
        <v>926453</v>
      </c>
      <c r="F19" s="16"/>
      <c r="G19" s="23"/>
    </row>
    <row r="20" spans="1:7" ht="15.7" x14ac:dyDescent="0.55000000000000004">
      <c r="A20" s="20">
        <v>2567</v>
      </c>
      <c r="B20" s="21">
        <v>46039</v>
      </c>
      <c r="C20" s="19">
        <v>51</v>
      </c>
      <c r="D20" s="19">
        <v>926454</v>
      </c>
      <c r="F20" s="16"/>
      <c r="G20" s="23"/>
    </row>
    <row r="21" spans="1:7" ht="15.7" x14ac:dyDescent="0.55000000000000004">
      <c r="A21" s="20">
        <v>2568</v>
      </c>
      <c r="B21" s="21">
        <v>46046</v>
      </c>
      <c r="C21" s="19">
        <v>63</v>
      </c>
      <c r="D21" s="19">
        <v>926455</v>
      </c>
      <c r="F21" s="16"/>
      <c r="G21" s="23"/>
    </row>
    <row r="22" spans="1:7" ht="15.7" x14ac:dyDescent="0.55000000000000004">
      <c r="A22" s="20">
        <v>2569</v>
      </c>
      <c r="B22" s="21">
        <v>46053</v>
      </c>
      <c r="C22" s="19">
        <v>45.4</v>
      </c>
      <c r="D22" s="19">
        <v>926456</v>
      </c>
      <c r="F22" s="16"/>
      <c r="G22" s="23"/>
    </row>
    <row r="23" spans="1:7" ht="15.7" x14ac:dyDescent="0.55000000000000004">
      <c r="A23" s="20">
        <v>2570</v>
      </c>
      <c r="B23" s="21">
        <v>45996</v>
      </c>
      <c r="C23" s="19">
        <v>52.5</v>
      </c>
      <c r="D23" s="19">
        <v>926444</v>
      </c>
      <c r="F23" s="16"/>
      <c r="G23" s="23"/>
    </row>
    <row r="24" spans="1:7" ht="15.7" x14ac:dyDescent="0.55000000000000004">
      <c r="A24" s="20">
        <v>2571</v>
      </c>
      <c r="B24" s="21">
        <v>46060</v>
      </c>
      <c r="C24" s="19">
        <v>51.959999999999994</v>
      </c>
      <c r="D24" s="19">
        <v>926463</v>
      </c>
      <c r="F24" s="16"/>
      <c r="G24" s="23"/>
    </row>
    <row r="25" spans="1:7" ht="15.7" x14ac:dyDescent="0.55000000000000004">
      <c r="A25" s="20">
        <v>2590</v>
      </c>
      <c r="B25" s="22">
        <v>46111</v>
      </c>
      <c r="C25" s="19">
        <v>100</v>
      </c>
      <c r="D25" s="19">
        <v>927020</v>
      </c>
      <c r="F25" s="16"/>
      <c r="G25" s="2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146C7-876E-45C1-B597-80FDF8334067}">
  <dimension ref="A1:F28"/>
  <sheetViews>
    <sheetView zoomScaleNormal="100" workbookViewId="0">
      <selection activeCell="F16" sqref="F16"/>
    </sheetView>
  </sheetViews>
  <sheetFormatPr defaultRowHeight="12.7" x14ac:dyDescent="0.4"/>
  <cols>
    <col min="1" max="1" width="10.5859375" customWidth="1"/>
    <col min="2" max="2" width="8.29296875" customWidth="1"/>
    <col min="3" max="3" width="11.87890625" customWidth="1"/>
    <col min="4" max="4" width="13" style="2" customWidth="1"/>
    <col min="5" max="5" width="22.52734375" customWidth="1"/>
    <col min="6" max="6" width="11.5859375" bestFit="1" customWidth="1"/>
  </cols>
  <sheetData>
    <row r="1" spans="1:6" ht="15.35" x14ac:dyDescent="0.5">
      <c r="A1" s="13" t="s">
        <v>0</v>
      </c>
    </row>
    <row r="4" spans="1:6" ht="25.35" x14ac:dyDescent="0.4">
      <c r="A4" s="15" t="s">
        <v>1</v>
      </c>
      <c r="B4" s="1" t="s">
        <v>2</v>
      </c>
      <c r="C4" s="1" t="s">
        <v>18</v>
      </c>
      <c r="D4" s="1" t="s">
        <v>3</v>
      </c>
      <c r="E4" s="1" t="s">
        <v>21</v>
      </c>
      <c r="F4" s="1" t="s">
        <v>4</v>
      </c>
    </row>
    <row r="5" spans="1:6" ht="15.7" x14ac:dyDescent="0.55000000000000004">
      <c r="A5" s="4">
        <v>2235</v>
      </c>
      <c r="B5">
        <v>926439</v>
      </c>
      <c r="C5" s="5">
        <v>54.72</v>
      </c>
      <c r="D5" s="14">
        <v>45975</v>
      </c>
      <c r="E5" s="16">
        <f>_xlfn.XLOOKUP(A5,'Our List'!A:A,'Our List'!C:C,"missing from our list")</f>
        <v>54.72</v>
      </c>
      <c r="F5" s="16" t="str">
        <f>IF(C5=E5,"","Check")</f>
        <v/>
      </c>
    </row>
    <row r="6" spans="1:6" ht="15.7" x14ac:dyDescent="0.55000000000000004">
      <c r="A6" s="4">
        <v>2237</v>
      </c>
      <c r="B6">
        <v>926466</v>
      </c>
      <c r="C6" s="6">
        <v>41.4</v>
      </c>
      <c r="D6" s="14">
        <v>46067</v>
      </c>
      <c r="E6" s="16">
        <f>_xlfn.XLOOKUP(A6,'Our List'!A:A,'Our List'!C:C,"missing from our list")</f>
        <v>41.4</v>
      </c>
      <c r="F6" s="16" t="str">
        <f t="shared" ref="F6:F26" si="0">IF(C6=E6,"","Check")</f>
        <v/>
      </c>
    </row>
    <row r="7" spans="1:6" ht="15.7" x14ac:dyDescent="0.55000000000000004">
      <c r="A7" s="4">
        <v>2446</v>
      </c>
      <c r="B7">
        <v>926440</v>
      </c>
      <c r="C7" s="5">
        <v>73.8</v>
      </c>
      <c r="D7" s="14">
        <v>45982</v>
      </c>
      <c r="E7" s="16">
        <f>_xlfn.XLOOKUP(A7,'Our List'!A:A,'Our List'!C:C,"missing from our list")</f>
        <v>73.8</v>
      </c>
      <c r="F7" s="16" t="str">
        <f t="shared" si="0"/>
        <v/>
      </c>
    </row>
    <row r="8" spans="1:6" ht="15.7" x14ac:dyDescent="0.55000000000000004">
      <c r="A8" s="4">
        <v>2456</v>
      </c>
      <c r="B8">
        <v>926450</v>
      </c>
      <c r="C8" s="5">
        <v>53.4</v>
      </c>
      <c r="D8" s="14">
        <v>46003</v>
      </c>
      <c r="E8" s="16">
        <f>_xlfn.XLOOKUP(A8,'Our List'!A:A,'Our List'!C:C,"missing from our list")</f>
        <v>53.4</v>
      </c>
      <c r="F8" s="16" t="str">
        <f t="shared" si="0"/>
        <v/>
      </c>
    </row>
    <row r="9" spans="1:6" ht="15.7" x14ac:dyDescent="0.55000000000000004">
      <c r="A9" s="4">
        <v>2457</v>
      </c>
      <c r="B9">
        <v>926467</v>
      </c>
      <c r="C9" s="5">
        <v>49.559999999999995</v>
      </c>
      <c r="D9" s="14">
        <v>46032</v>
      </c>
      <c r="E9" s="16">
        <f>_xlfn.XLOOKUP(A9,'Our List'!A:A,'Our List'!C:C,"missing from our list")</f>
        <v>49.559999999999995</v>
      </c>
      <c r="F9" s="16" t="str">
        <f t="shared" si="0"/>
        <v/>
      </c>
    </row>
    <row r="10" spans="1:6" ht="15.7" x14ac:dyDescent="0.55000000000000004">
      <c r="A10" s="4">
        <v>2458</v>
      </c>
      <c r="B10">
        <v>926468</v>
      </c>
      <c r="C10" s="6">
        <v>9</v>
      </c>
      <c r="D10" s="14">
        <v>46074</v>
      </c>
      <c r="E10" s="16">
        <f>_xlfn.XLOOKUP(A10,'Our List'!A:A,'Our List'!C:C,"missing from our list")</f>
        <v>9</v>
      </c>
      <c r="F10" s="16" t="str">
        <f t="shared" si="0"/>
        <v/>
      </c>
    </row>
    <row r="11" spans="1:6" ht="15.7" x14ac:dyDescent="0.55000000000000004">
      <c r="A11" s="4">
        <v>2459</v>
      </c>
      <c r="B11">
        <v>926469</v>
      </c>
      <c r="C11" s="6">
        <v>30</v>
      </c>
      <c r="D11" s="14">
        <v>46081</v>
      </c>
      <c r="E11" s="16">
        <f>_xlfn.XLOOKUP(A11,'Our List'!A:A,'Our List'!C:C,"missing from our list")</f>
        <v>30</v>
      </c>
      <c r="F11" s="16" t="str">
        <f t="shared" si="0"/>
        <v/>
      </c>
    </row>
    <row r="12" spans="1:6" ht="15.7" x14ac:dyDescent="0.55000000000000004">
      <c r="A12" s="4">
        <v>2460</v>
      </c>
      <c r="B12">
        <v>926470</v>
      </c>
      <c r="C12" s="5">
        <v>54.72</v>
      </c>
      <c r="D12" s="14">
        <v>46088</v>
      </c>
      <c r="E12" s="16">
        <f>_xlfn.XLOOKUP(A12,'Our List'!A:A,'Our List'!C:C,"missing from our list")</f>
        <v>54.72</v>
      </c>
      <c r="F12" s="16" t="str">
        <f t="shared" si="0"/>
        <v/>
      </c>
    </row>
    <row r="13" spans="1:6" ht="15.7" x14ac:dyDescent="0.55000000000000004">
      <c r="A13" s="4">
        <v>2461</v>
      </c>
      <c r="B13">
        <v>926472</v>
      </c>
      <c r="C13" s="5">
        <v>29.4</v>
      </c>
      <c r="D13" s="14">
        <v>46095</v>
      </c>
      <c r="E13" s="16">
        <f>_xlfn.XLOOKUP(A13,'Our List'!A:A,'Our List'!C:C,"missing from our list")</f>
        <v>29.4</v>
      </c>
      <c r="F13" s="16" t="str">
        <f t="shared" si="0"/>
        <v/>
      </c>
    </row>
    <row r="14" spans="1:6" ht="15.7" x14ac:dyDescent="0.55000000000000004">
      <c r="A14" s="4">
        <v>2462</v>
      </c>
      <c r="B14">
        <v>926473</v>
      </c>
      <c r="C14" s="5">
        <v>70.199999999999989</v>
      </c>
      <c r="D14" s="14">
        <v>46102</v>
      </c>
      <c r="E14" s="16">
        <f>_xlfn.XLOOKUP(A14,'Our List'!A:A,'Our List'!C:C,"missing from our list")</f>
        <v>70.199999999999989</v>
      </c>
      <c r="F14" s="16" t="str">
        <f t="shared" si="0"/>
        <v/>
      </c>
    </row>
    <row r="15" spans="1:6" ht="15.7" x14ac:dyDescent="0.55000000000000004">
      <c r="A15" s="4">
        <v>2463</v>
      </c>
      <c r="B15">
        <v>927002</v>
      </c>
      <c r="C15" s="6">
        <v>63.4</v>
      </c>
      <c r="D15" s="14">
        <v>46109</v>
      </c>
      <c r="E15" s="16">
        <f>_xlfn.XLOOKUP(A15,'Our List'!A:A,'Our List'!C:C,"missing from our list")</f>
        <v>63.4</v>
      </c>
      <c r="F15" s="16" t="str">
        <f t="shared" si="0"/>
        <v/>
      </c>
    </row>
    <row r="16" spans="1:6" ht="15.7" x14ac:dyDescent="0.55000000000000004">
      <c r="A16" s="4">
        <v>2464</v>
      </c>
      <c r="B16">
        <v>927004</v>
      </c>
      <c r="C16" s="6">
        <v>13.23</v>
      </c>
      <c r="D16" s="14">
        <v>46111</v>
      </c>
      <c r="E16" s="16">
        <f>_xlfn.XLOOKUP(A16,'Our List'!A:A,'Our List'!C:C,"missing from our list")</f>
        <v>113.23</v>
      </c>
      <c r="F16" s="16" t="str">
        <f t="shared" si="0"/>
        <v>Check</v>
      </c>
    </row>
    <row r="17" spans="1:6" ht="15.7" x14ac:dyDescent="0.55000000000000004">
      <c r="A17" s="4">
        <v>2465</v>
      </c>
      <c r="B17">
        <v>926436</v>
      </c>
      <c r="C17" s="5">
        <v>49.5</v>
      </c>
      <c r="D17" s="14">
        <v>45963</v>
      </c>
      <c r="E17" s="16">
        <f>_xlfn.XLOOKUP(A17,'Our List'!A:A,'Our List'!C:C,"missing from our list")</f>
        <v>49.5</v>
      </c>
      <c r="F17" s="16" t="str">
        <f t="shared" si="0"/>
        <v/>
      </c>
    </row>
    <row r="18" spans="1:6" ht="15.7" x14ac:dyDescent="0.55000000000000004">
      <c r="A18" s="4">
        <v>2646</v>
      </c>
      <c r="B18">
        <v>927011</v>
      </c>
      <c r="C18" s="5">
        <v>63</v>
      </c>
      <c r="D18" s="14">
        <v>45968</v>
      </c>
      <c r="E18" s="16" t="str">
        <f>_xlfn.XLOOKUP(A18,'Our List'!A:A,'Our List'!C:C,"missing from our list")</f>
        <v>missing from our list</v>
      </c>
      <c r="F18" s="16" t="str">
        <f t="shared" si="0"/>
        <v>Check</v>
      </c>
    </row>
    <row r="19" spans="1:6" ht="15.7" x14ac:dyDescent="0.55000000000000004">
      <c r="A19" s="4">
        <v>2467</v>
      </c>
      <c r="B19">
        <v>926451</v>
      </c>
      <c r="C19" s="5">
        <v>50.760000000000005</v>
      </c>
      <c r="D19" s="14">
        <v>46010</v>
      </c>
      <c r="E19" s="16">
        <f>_xlfn.XLOOKUP(A19,'Our List'!A:A,'Our List'!C:C,"missing from our list")</f>
        <v>50.760000000000005</v>
      </c>
      <c r="F19" s="16" t="str">
        <f t="shared" si="0"/>
        <v/>
      </c>
    </row>
    <row r="20" spans="1:6" ht="15.7" x14ac:dyDescent="0.55000000000000004">
      <c r="A20" s="4">
        <v>2468</v>
      </c>
      <c r="B20">
        <v>926442</v>
      </c>
      <c r="C20" s="5">
        <v>63</v>
      </c>
      <c r="D20" s="14">
        <v>45989</v>
      </c>
      <c r="E20" s="16">
        <f>_xlfn.XLOOKUP(A20,'Our List'!A:A,'Our List'!C:C,"missing from our list")</f>
        <v>63</v>
      </c>
      <c r="F20" s="16" t="str">
        <f t="shared" si="0"/>
        <v/>
      </c>
    </row>
    <row r="21" spans="1:6" ht="15.7" x14ac:dyDescent="0.55000000000000004">
      <c r="A21" s="4">
        <v>2566</v>
      </c>
      <c r="B21">
        <v>926453</v>
      </c>
      <c r="C21" s="5">
        <v>45.300000000000004</v>
      </c>
      <c r="D21" s="14">
        <v>46025</v>
      </c>
      <c r="E21" s="16">
        <f>_xlfn.XLOOKUP(A21,'Our List'!A:A,'Our List'!C:C,"missing from our list")</f>
        <v>45.300000000000004</v>
      </c>
      <c r="F21" s="16" t="str">
        <f t="shared" si="0"/>
        <v/>
      </c>
    </row>
    <row r="22" spans="1:6" ht="15.7" x14ac:dyDescent="0.55000000000000004">
      <c r="A22" s="4">
        <v>2567</v>
      </c>
      <c r="B22">
        <v>926454</v>
      </c>
      <c r="C22" s="5">
        <v>51</v>
      </c>
      <c r="D22" s="14">
        <v>46039</v>
      </c>
      <c r="E22" s="16">
        <f>_xlfn.XLOOKUP(A22,'Our List'!A:A,'Our List'!C:C,"missing from our list")</f>
        <v>51</v>
      </c>
      <c r="F22" s="16" t="str">
        <f t="shared" si="0"/>
        <v/>
      </c>
    </row>
    <row r="23" spans="1:6" ht="15.7" x14ac:dyDescent="0.55000000000000004">
      <c r="A23" s="4">
        <v>2568</v>
      </c>
      <c r="B23">
        <v>926455</v>
      </c>
      <c r="C23" s="5">
        <v>63</v>
      </c>
      <c r="D23" s="14">
        <v>46046</v>
      </c>
      <c r="E23" s="16">
        <f>_xlfn.XLOOKUP(A23,'Our List'!A:A,'Our List'!C:C,"missing from our list")</f>
        <v>63</v>
      </c>
      <c r="F23" s="16" t="str">
        <f t="shared" si="0"/>
        <v/>
      </c>
    </row>
    <row r="24" spans="1:6" ht="15.7" x14ac:dyDescent="0.55000000000000004">
      <c r="A24" s="4">
        <v>2569</v>
      </c>
      <c r="B24">
        <v>926456</v>
      </c>
      <c r="C24" s="6">
        <v>45.4</v>
      </c>
      <c r="D24" s="14">
        <v>46053</v>
      </c>
      <c r="E24" s="16">
        <f>_xlfn.XLOOKUP(A24,'Our List'!A:A,'Our List'!C:C,"missing from our list")</f>
        <v>45.4</v>
      </c>
      <c r="F24" s="16" t="str">
        <f t="shared" si="0"/>
        <v/>
      </c>
    </row>
    <row r="25" spans="1:6" ht="15.7" x14ac:dyDescent="0.55000000000000004">
      <c r="A25" s="4">
        <v>2570</v>
      </c>
      <c r="B25">
        <v>926444</v>
      </c>
      <c r="C25" s="5">
        <v>52.5</v>
      </c>
      <c r="D25" s="14">
        <v>45996</v>
      </c>
      <c r="E25" s="16">
        <f>_xlfn.XLOOKUP(A25,'Our List'!A:A,'Our List'!C:C,"missing from our list")</f>
        <v>52.5</v>
      </c>
      <c r="F25" s="16" t="str">
        <f t="shared" si="0"/>
        <v/>
      </c>
    </row>
    <row r="26" spans="1:6" ht="15.7" x14ac:dyDescent="0.55000000000000004">
      <c r="A26" s="4">
        <v>2571</v>
      </c>
      <c r="B26">
        <v>926463</v>
      </c>
      <c r="C26" s="6">
        <v>51.959999999999994</v>
      </c>
      <c r="D26" s="14">
        <v>46060</v>
      </c>
      <c r="E26" s="16">
        <f>_xlfn.XLOOKUP(A26,'Our List'!A:A,'Our List'!C:C,"missing from our list")</f>
        <v>51.959999999999994</v>
      </c>
      <c r="F26" s="16" t="str">
        <f t="shared" si="0"/>
        <v/>
      </c>
    </row>
    <row r="27" spans="1:6" x14ac:dyDescent="0.4">
      <c r="B27" s="4"/>
    </row>
    <row r="28" spans="1:6" x14ac:dyDescent="0.4">
      <c r="B28" s="4"/>
    </row>
  </sheetData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C6136-5ADD-425B-85F7-09B6606A7538}">
  <dimension ref="A1:G25"/>
  <sheetViews>
    <sheetView zoomScale="110" zoomScaleNormal="110" workbookViewId="0">
      <pane ySplit="1" topLeftCell="A2" activePane="bottomLeft" state="frozen"/>
      <selection pane="bottomLeft" activeCell="E25" sqref="E25"/>
    </sheetView>
  </sheetViews>
  <sheetFormatPr defaultRowHeight="14.35" x14ac:dyDescent="0.5"/>
  <cols>
    <col min="1" max="1" width="11.64453125" style="19" customWidth="1"/>
    <col min="2" max="2" width="16" style="19" customWidth="1"/>
    <col min="3" max="3" width="13.46875" style="19" customWidth="1"/>
    <col min="4" max="4" width="10.41015625" style="19" customWidth="1"/>
    <col min="5" max="5" width="17.703125" style="20" customWidth="1"/>
    <col min="6" max="6" width="17.703125" style="19" customWidth="1"/>
    <col min="7" max="7" width="10.46875" style="19" customWidth="1"/>
    <col min="8" max="16384" width="8.9375" style="19"/>
  </cols>
  <sheetData>
    <row r="1" spans="1:7" x14ac:dyDescent="0.5">
      <c r="A1" s="17" t="s">
        <v>5</v>
      </c>
      <c r="B1" s="17" t="s">
        <v>3</v>
      </c>
      <c r="C1" s="17" t="s">
        <v>19</v>
      </c>
      <c r="D1" s="17" t="s">
        <v>6</v>
      </c>
      <c r="E1" s="18" t="s">
        <v>7</v>
      </c>
      <c r="F1" s="17" t="s">
        <v>4</v>
      </c>
      <c r="G1" s="17" t="s">
        <v>20</v>
      </c>
    </row>
    <row r="2" spans="1:7" ht="15.7" x14ac:dyDescent="0.55000000000000004">
      <c r="A2" s="20">
        <v>2235</v>
      </c>
      <c r="B2" s="21">
        <v>45975</v>
      </c>
      <c r="C2" s="19">
        <v>54.72</v>
      </c>
      <c r="D2" s="19">
        <v>926439</v>
      </c>
      <c r="E2" s="20">
        <f>_xlfn.XLOOKUP(A2,'List from Customer'!A:A,'List from Customer'!C:C,"missing")</f>
        <v>54.72</v>
      </c>
      <c r="F2" s="16" t="str">
        <f>IF(C2=E2,"","check")</f>
        <v/>
      </c>
      <c r="G2" s="23" t="str">
        <f>IF(E2="missing","",IF(C2=E2,"",IF(C2&gt;E2,"over-paid","short‑paid")))</f>
        <v/>
      </c>
    </row>
    <row r="3" spans="1:7" ht="15.7" x14ac:dyDescent="0.55000000000000004">
      <c r="A3" s="20">
        <v>2234</v>
      </c>
      <c r="B3" s="21">
        <v>45986</v>
      </c>
      <c r="C3" s="19">
        <v>90</v>
      </c>
      <c r="D3" s="19">
        <v>927010</v>
      </c>
      <c r="E3" s="20" t="str">
        <f>_xlfn.XLOOKUP(A3,'List from Customer'!A:A,'List from Customer'!C:C,"missing")</f>
        <v>missing</v>
      </c>
      <c r="F3" s="16" t="str">
        <f t="shared" ref="F3:F25" si="0">IF(C3=E3,"","check")</f>
        <v>check</v>
      </c>
      <c r="G3" s="23" t="str">
        <f t="shared" ref="G3:G25" si="1">IF(E3="missing","",IF(C3=E3,"",IF(C3&gt;E3,"over-paid","short‑paid")))</f>
        <v/>
      </c>
    </row>
    <row r="4" spans="1:7" ht="15.7" x14ac:dyDescent="0.55000000000000004">
      <c r="A4" s="20">
        <v>2237</v>
      </c>
      <c r="B4" s="21">
        <v>46067</v>
      </c>
      <c r="C4" s="19">
        <v>41.4</v>
      </c>
      <c r="D4" s="19">
        <v>926466</v>
      </c>
      <c r="E4" s="20">
        <f>_xlfn.XLOOKUP(A4,'List from Customer'!A:A,'List from Customer'!C:C,"missing")</f>
        <v>41.4</v>
      </c>
      <c r="F4" s="16" t="str">
        <f t="shared" si="0"/>
        <v/>
      </c>
      <c r="G4" s="23" t="str">
        <f t="shared" si="1"/>
        <v/>
      </c>
    </row>
    <row r="5" spans="1:7" ht="15.7" x14ac:dyDescent="0.55000000000000004">
      <c r="A5" s="20">
        <v>2446</v>
      </c>
      <c r="B5" s="21">
        <v>45982</v>
      </c>
      <c r="C5" s="19">
        <v>73.8</v>
      </c>
      <c r="D5" s="19">
        <v>926440</v>
      </c>
      <c r="E5" s="20">
        <f>_xlfn.XLOOKUP(A5,'List from Customer'!A:A,'List from Customer'!C:C,"missing")</f>
        <v>73.8</v>
      </c>
      <c r="F5" s="16" t="str">
        <f t="shared" si="0"/>
        <v/>
      </c>
      <c r="G5" s="23" t="str">
        <f t="shared" si="1"/>
        <v/>
      </c>
    </row>
    <row r="6" spans="1:7" ht="15.7" x14ac:dyDescent="0.55000000000000004">
      <c r="A6" s="20">
        <v>2456</v>
      </c>
      <c r="B6" s="21">
        <v>46003</v>
      </c>
      <c r="C6" s="19">
        <v>53.4</v>
      </c>
      <c r="D6" s="19">
        <v>926450</v>
      </c>
      <c r="E6" s="20">
        <f>_xlfn.XLOOKUP(A6,'List from Customer'!A:A,'List from Customer'!C:C,"missing")</f>
        <v>53.4</v>
      </c>
      <c r="F6" s="16" t="str">
        <f t="shared" si="0"/>
        <v/>
      </c>
      <c r="G6" s="23" t="str">
        <f t="shared" si="1"/>
        <v/>
      </c>
    </row>
    <row r="7" spans="1:7" ht="15.7" x14ac:dyDescent="0.55000000000000004">
      <c r="A7" s="20">
        <v>2457</v>
      </c>
      <c r="B7" s="21">
        <v>46032</v>
      </c>
      <c r="C7" s="19">
        <v>49.559999999999995</v>
      </c>
      <c r="D7" s="19">
        <v>926467</v>
      </c>
      <c r="E7" s="20">
        <f>_xlfn.XLOOKUP(A7,'List from Customer'!A:A,'List from Customer'!C:C,"missing")</f>
        <v>49.559999999999995</v>
      </c>
      <c r="F7" s="16" t="str">
        <f t="shared" si="0"/>
        <v/>
      </c>
      <c r="G7" s="23" t="str">
        <f t="shared" si="1"/>
        <v/>
      </c>
    </row>
    <row r="8" spans="1:7" ht="15.7" x14ac:dyDescent="0.55000000000000004">
      <c r="A8" s="20">
        <v>2458</v>
      </c>
      <c r="B8" s="21">
        <v>46074</v>
      </c>
      <c r="C8" s="19">
        <v>9</v>
      </c>
      <c r="D8" s="19">
        <v>926468</v>
      </c>
      <c r="E8" s="20">
        <f>_xlfn.XLOOKUP(A8,'List from Customer'!A:A,'List from Customer'!C:C,"missing")</f>
        <v>9</v>
      </c>
      <c r="F8" s="16" t="str">
        <f t="shared" si="0"/>
        <v/>
      </c>
      <c r="G8" s="23" t="str">
        <f t="shared" si="1"/>
        <v/>
      </c>
    </row>
    <row r="9" spans="1:7" ht="15.7" x14ac:dyDescent="0.55000000000000004">
      <c r="A9" s="20">
        <v>2459</v>
      </c>
      <c r="B9" s="21">
        <v>46081</v>
      </c>
      <c r="C9" s="19">
        <v>30</v>
      </c>
      <c r="D9" s="19">
        <v>926469</v>
      </c>
      <c r="E9" s="20">
        <f>_xlfn.XLOOKUP(A9,'List from Customer'!A:A,'List from Customer'!C:C,"missing")</f>
        <v>30</v>
      </c>
      <c r="F9" s="16" t="str">
        <f t="shared" si="0"/>
        <v/>
      </c>
      <c r="G9" s="23" t="str">
        <f t="shared" si="1"/>
        <v/>
      </c>
    </row>
    <row r="10" spans="1:7" ht="15.7" x14ac:dyDescent="0.55000000000000004">
      <c r="A10" s="20">
        <v>2460</v>
      </c>
      <c r="B10" s="21">
        <v>46088</v>
      </c>
      <c r="C10" s="19">
        <v>54.72</v>
      </c>
      <c r="D10" s="19">
        <v>926470</v>
      </c>
      <c r="E10" s="20">
        <f>_xlfn.XLOOKUP(A10,'List from Customer'!A:A,'List from Customer'!C:C,"missing")</f>
        <v>54.72</v>
      </c>
      <c r="F10" s="16" t="str">
        <f t="shared" si="0"/>
        <v/>
      </c>
      <c r="G10" s="23" t="str">
        <f t="shared" si="1"/>
        <v/>
      </c>
    </row>
    <row r="11" spans="1:7" ht="15.7" x14ac:dyDescent="0.55000000000000004">
      <c r="A11" s="20">
        <v>2461</v>
      </c>
      <c r="B11" s="21">
        <v>46095</v>
      </c>
      <c r="C11" s="19">
        <v>29.4</v>
      </c>
      <c r="D11" s="19">
        <v>926472</v>
      </c>
      <c r="E11" s="20">
        <f>_xlfn.XLOOKUP(A11,'List from Customer'!A:A,'List from Customer'!C:C,"missing")</f>
        <v>29.4</v>
      </c>
      <c r="F11" s="16" t="str">
        <f t="shared" si="0"/>
        <v/>
      </c>
      <c r="G11" s="23" t="str">
        <f t="shared" si="1"/>
        <v/>
      </c>
    </row>
    <row r="12" spans="1:7" ht="15.7" x14ac:dyDescent="0.55000000000000004">
      <c r="A12" s="20">
        <v>2462</v>
      </c>
      <c r="B12" s="21">
        <v>46102</v>
      </c>
      <c r="C12" s="19">
        <v>70.199999999999989</v>
      </c>
      <c r="D12" s="19">
        <v>926473</v>
      </c>
      <c r="E12" s="20">
        <f>_xlfn.XLOOKUP(A12,'List from Customer'!A:A,'List from Customer'!C:C,"missing")</f>
        <v>70.199999999999989</v>
      </c>
      <c r="F12" s="16" t="str">
        <f t="shared" si="0"/>
        <v/>
      </c>
      <c r="G12" s="23" t="str">
        <f t="shared" si="1"/>
        <v/>
      </c>
    </row>
    <row r="13" spans="1:7" ht="15.7" x14ac:dyDescent="0.55000000000000004">
      <c r="A13" s="20">
        <v>2463</v>
      </c>
      <c r="B13" s="21">
        <v>46109</v>
      </c>
      <c r="C13" s="19">
        <v>63.4</v>
      </c>
      <c r="D13" s="19">
        <v>927002</v>
      </c>
      <c r="E13" s="20">
        <f>_xlfn.XLOOKUP(A13,'List from Customer'!A:A,'List from Customer'!C:C,"missing")</f>
        <v>63.4</v>
      </c>
      <c r="F13" s="16" t="str">
        <f t="shared" si="0"/>
        <v/>
      </c>
      <c r="G13" s="23" t="str">
        <f t="shared" si="1"/>
        <v/>
      </c>
    </row>
    <row r="14" spans="1:7" ht="15.7" x14ac:dyDescent="0.55000000000000004">
      <c r="A14" s="20">
        <v>2464</v>
      </c>
      <c r="B14" s="21">
        <v>46111</v>
      </c>
      <c r="C14" s="19">
        <v>113.23</v>
      </c>
      <c r="D14" s="19">
        <v>927004</v>
      </c>
      <c r="E14" s="20">
        <f>_xlfn.XLOOKUP(A14,'List from Customer'!A:A,'List from Customer'!C:C,"missing")</f>
        <v>13.23</v>
      </c>
      <c r="F14" s="16" t="str">
        <f t="shared" si="0"/>
        <v>check</v>
      </c>
      <c r="G14" s="23" t="str">
        <f t="shared" si="1"/>
        <v>over-paid</v>
      </c>
    </row>
    <row r="15" spans="1:7" ht="15.7" x14ac:dyDescent="0.55000000000000004">
      <c r="A15" s="20">
        <v>2465</v>
      </c>
      <c r="B15" s="21">
        <v>45963</v>
      </c>
      <c r="C15" s="19">
        <v>49.5</v>
      </c>
      <c r="D15" s="19">
        <v>926436</v>
      </c>
      <c r="E15" s="20">
        <f>_xlfn.XLOOKUP(A15,'List from Customer'!A:A,'List from Customer'!C:C,"missing")</f>
        <v>49.5</v>
      </c>
      <c r="F15" s="16" t="str">
        <f t="shared" si="0"/>
        <v/>
      </c>
      <c r="G15" s="23" t="str">
        <f t="shared" si="1"/>
        <v/>
      </c>
    </row>
    <row r="16" spans="1:7" ht="15.7" x14ac:dyDescent="0.55000000000000004">
      <c r="A16" s="20">
        <v>2466</v>
      </c>
      <c r="B16" s="21">
        <v>45968</v>
      </c>
      <c r="C16" s="19">
        <v>63</v>
      </c>
      <c r="D16" s="19">
        <v>927011</v>
      </c>
      <c r="E16" s="20" t="str">
        <f>_xlfn.XLOOKUP(A16,'List from Customer'!A:A,'List from Customer'!C:C,"missing")</f>
        <v>missing</v>
      </c>
      <c r="F16" s="16" t="str">
        <f t="shared" si="0"/>
        <v>check</v>
      </c>
      <c r="G16" s="23" t="str">
        <f t="shared" si="1"/>
        <v/>
      </c>
    </row>
    <row r="17" spans="1:7" ht="15.7" x14ac:dyDescent="0.55000000000000004">
      <c r="A17" s="20">
        <v>2467</v>
      </c>
      <c r="B17" s="21">
        <v>46010</v>
      </c>
      <c r="C17" s="19">
        <v>50.760000000000005</v>
      </c>
      <c r="D17" s="19">
        <v>926451</v>
      </c>
      <c r="E17" s="20">
        <f>_xlfn.XLOOKUP(A17,'List from Customer'!A:A,'List from Customer'!C:C,"missing")</f>
        <v>50.760000000000005</v>
      </c>
      <c r="F17" s="16" t="str">
        <f t="shared" si="0"/>
        <v/>
      </c>
      <c r="G17" s="23" t="str">
        <f t="shared" si="1"/>
        <v/>
      </c>
    </row>
    <row r="18" spans="1:7" ht="15.7" x14ac:dyDescent="0.55000000000000004">
      <c r="A18" s="20">
        <v>2468</v>
      </c>
      <c r="B18" s="21">
        <v>45989</v>
      </c>
      <c r="C18" s="19">
        <v>63</v>
      </c>
      <c r="D18" s="19">
        <v>926442</v>
      </c>
      <c r="E18" s="20">
        <f>_xlfn.XLOOKUP(A18,'List from Customer'!A:A,'List from Customer'!C:C,"missing")</f>
        <v>63</v>
      </c>
      <c r="F18" s="16" t="str">
        <f t="shared" si="0"/>
        <v/>
      </c>
      <c r="G18" s="23" t="str">
        <f t="shared" si="1"/>
        <v/>
      </c>
    </row>
    <row r="19" spans="1:7" ht="15.7" x14ac:dyDescent="0.55000000000000004">
      <c r="A19" s="20">
        <v>2566</v>
      </c>
      <c r="B19" s="21">
        <v>46025</v>
      </c>
      <c r="C19" s="19">
        <v>45.300000000000004</v>
      </c>
      <c r="D19" s="19">
        <v>926453</v>
      </c>
      <c r="E19" s="20">
        <f>_xlfn.XLOOKUP(A19,'List from Customer'!A:A,'List from Customer'!C:C,"missing")</f>
        <v>45.300000000000004</v>
      </c>
      <c r="F19" s="16" t="str">
        <f t="shared" si="0"/>
        <v/>
      </c>
      <c r="G19" s="23" t="str">
        <f t="shared" si="1"/>
        <v/>
      </c>
    </row>
    <row r="20" spans="1:7" ht="15.7" x14ac:dyDescent="0.55000000000000004">
      <c r="A20" s="20">
        <v>2567</v>
      </c>
      <c r="B20" s="21">
        <v>46039</v>
      </c>
      <c r="C20" s="19">
        <v>51</v>
      </c>
      <c r="D20" s="19">
        <v>926454</v>
      </c>
      <c r="E20" s="20">
        <f>_xlfn.XLOOKUP(A20,'List from Customer'!A:A,'List from Customer'!C:C,"missing")</f>
        <v>51</v>
      </c>
      <c r="F20" s="16" t="str">
        <f t="shared" si="0"/>
        <v/>
      </c>
      <c r="G20" s="23" t="str">
        <f t="shared" si="1"/>
        <v/>
      </c>
    </row>
    <row r="21" spans="1:7" ht="15.7" x14ac:dyDescent="0.55000000000000004">
      <c r="A21" s="20">
        <v>2568</v>
      </c>
      <c r="B21" s="21">
        <v>46046</v>
      </c>
      <c r="C21" s="19">
        <v>63</v>
      </c>
      <c r="D21" s="19">
        <v>926455</v>
      </c>
      <c r="E21" s="20">
        <f>_xlfn.XLOOKUP(A21,'List from Customer'!A:A,'List from Customer'!C:C,"missing")</f>
        <v>63</v>
      </c>
      <c r="F21" s="16" t="str">
        <f t="shared" si="0"/>
        <v/>
      </c>
      <c r="G21" s="23" t="str">
        <f t="shared" si="1"/>
        <v/>
      </c>
    </row>
    <row r="22" spans="1:7" ht="15.7" x14ac:dyDescent="0.55000000000000004">
      <c r="A22" s="20">
        <v>2569</v>
      </c>
      <c r="B22" s="21">
        <v>46053</v>
      </c>
      <c r="C22" s="19">
        <v>45.4</v>
      </c>
      <c r="D22" s="19">
        <v>926456</v>
      </c>
      <c r="E22" s="20">
        <f>_xlfn.XLOOKUP(A22,'List from Customer'!A:A,'List from Customer'!C:C,"missing")</f>
        <v>45.4</v>
      </c>
      <c r="F22" s="16" t="str">
        <f t="shared" si="0"/>
        <v/>
      </c>
      <c r="G22" s="23" t="str">
        <f t="shared" si="1"/>
        <v/>
      </c>
    </row>
    <row r="23" spans="1:7" ht="15.7" x14ac:dyDescent="0.55000000000000004">
      <c r="A23" s="20">
        <v>2570</v>
      </c>
      <c r="B23" s="21">
        <v>45996</v>
      </c>
      <c r="C23" s="19">
        <v>52.5</v>
      </c>
      <c r="D23" s="19">
        <v>926444</v>
      </c>
      <c r="E23" s="20">
        <f>_xlfn.XLOOKUP(A23,'List from Customer'!A:A,'List from Customer'!C:C,"missing")</f>
        <v>52.5</v>
      </c>
      <c r="F23" s="16" t="str">
        <f t="shared" si="0"/>
        <v/>
      </c>
      <c r="G23" s="23" t="str">
        <f t="shared" si="1"/>
        <v/>
      </c>
    </row>
    <row r="24" spans="1:7" ht="15.7" x14ac:dyDescent="0.55000000000000004">
      <c r="A24" s="20">
        <v>2571</v>
      </c>
      <c r="B24" s="21">
        <v>46060</v>
      </c>
      <c r="C24" s="19">
        <v>51.959999999999994</v>
      </c>
      <c r="D24" s="19">
        <v>926463</v>
      </c>
      <c r="E24" s="20">
        <f>_xlfn.XLOOKUP(A24,'List from Customer'!A:A,'List from Customer'!C:C,"missing")</f>
        <v>51.959999999999994</v>
      </c>
      <c r="F24" s="16" t="str">
        <f t="shared" si="0"/>
        <v/>
      </c>
      <c r="G24" s="23" t="str">
        <f t="shared" si="1"/>
        <v/>
      </c>
    </row>
    <row r="25" spans="1:7" ht="15.7" x14ac:dyDescent="0.55000000000000004">
      <c r="A25" s="20">
        <v>2590</v>
      </c>
      <c r="B25" s="22">
        <v>46111</v>
      </c>
      <c r="C25" s="19">
        <v>100</v>
      </c>
      <c r="D25" s="19">
        <v>927020</v>
      </c>
      <c r="E25" s="20" t="str">
        <f>_xlfn.XLOOKUP(A25,'List from Customer'!A:A,'List from Customer'!C:C,"missing")</f>
        <v>missing</v>
      </c>
      <c r="F25" s="16" t="str">
        <f t="shared" si="0"/>
        <v>check</v>
      </c>
      <c r="G25" s="23" t="str">
        <f t="shared" si="1"/>
        <v/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9"/>
  <sheetViews>
    <sheetView workbookViewId="0">
      <selection activeCell="D3" sqref="D3"/>
    </sheetView>
  </sheetViews>
  <sheetFormatPr defaultRowHeight="12.7" x14ac:dyDescent="0.4"/>
  <cols>
    <col min="1" max="1" width="17.703125" bestFit="1" customWidth="1"/>
    <col min="2" max="2" width="19.87890625" customWidth="1"/>
    <col min="3" max="3" width="19" customWidth="1"/>
    <col min="4" max="4" width="12.87890625" customWidth="1"/>
    <col min="5" max="5" width="11.1171875" customWidth="1"/>
  </cols>
  <sheetData>
    <row r="1" spans="1:5" ht="17.7" x14ac:dyDescent="0.55000000000000004">
      <c r="A1" s="3" t="s">
        <v>8</v>
      </c>
    </row>
    <row r="3" spans="1:5" x14ac:dyDescent="0.4">
      <c r="A3" t="s">
        <v>9</v>
      </c>
      <c r="D3" s="2" t="s">
        <v>10</v>
      </c>
      <c r="E3" s="12">
        <f ca="1">TODAY()+28</f>
        <v>46108</v>
      </c>
    </row>
    <row r="5" spans="1:5" x14ac:dyDescent="0.4">
      <c r="A5" s="7" t="s">
        <v>11</v>
      </c>
      <c r="B5" s="7" t="s">
        <v>12</v>
      </c>
      <c r="C5" s="7" t="s">
        <v>13</v>
      </c>
      <c r="D5" s="7" t="s">
        <v>14</v>
      </c>
      <c r="E5" s="7" t="s">
        <v>15</v>
      </c>
    </row>
    <row r="6" spans="1:5" ht="13" thickBot="1" x14ac:dyDescent="0.45">
      <c r="A6" s="8"/>
      <c r="B6" s="8"/>
      <c r="C6" s="8"/>
      <c r="D6" s="8" t="s">
        <v>16</v>
      </c>
      <c r="E6" s="8"/>
    </row>
    <row r="7" spans="1:5" x14ac:dyDescent="0.4">
      <c r="A7">
        <v>2235</v>
      </c>
      <c r="B7" s="2">
        <f>IF(ISERROR(VLOOKUP($A7,'List from Customer'!$A:$C,2,FALSE)),"",(VLOOKUP($A7,'List from Customer'!$A:$C,2,FALSE)))</f>
        <v>926439</v>
      </c>
      <c r="C7" s="2">
        <v>1</v>
      </c>
      <c r="D7" s="2" t="str">
        <f>IF(ISERROR(VLOOKUP($A7,'List from Customer'!$A:$C,5,FALSE)),"",(VLOOKUP($A7,'List from Customer'!$A:$C,5,FALSE)))</f>
        <v/>
      </c>
      <c r="E7" s="10" t="str">
        <f t="shared" ref="E7:E12" si="0">IF(ISERROR(C7*D7),"",C7*D7)</f>
        <v/>
      </c>
    </row>
    <row r="8" spans="1:5" x14ac:dyDescent="0.4">
      <c r="A8">
        <v>2234</v>
      </c>
      <c r="B8" s="2" t="str">
        <f>IF(ISERROR(VLOOKUP($A8,'List from Customer'!$A:$C,2,FALSE)),"",(VLOOKUP($A8,'List from Customer'!$A:$C,2,FALSE)))</f>
        <v/>
      </c>
      <c r="C8">
        <v>10</v>
      </c>
      <c r="D8" s="2" t="str">
        <f>IF(ISERROR(VLOOKUP($A8,'List from Customer'!$A:$C,5,FALSE)),"",(VLOOKUP($A8,'List from Customer'!$A:$C,5,FALSE)))</f>
        <v/>
      </c>
      <c r="E8" s="10" t="str">
        <f t="shared" si="0"/>
        <v/>
      </c>
    </row>
    <row r="9" spans="1:5" x14ac:dyDescent="0.4">
      <c r="A9">
        <v>2457</v>
      </c>
      <c r="B9" s="2">
        <f>IF(ISERROR(VLOOKUP($A9,'List from Customer'!$A:$C,2,FALSE)),"",(VLOOKUP($A9,'List from Customer'!$A:$C,2,FALSE)))</f>
        <v>926467</v>
      </c>
      <c r="C9">
        <v>5</v>
      </c>
      <c r="D9" s="2" t="str">
        <f>IF(ISERROR(VLOOKUP($A9,'List from Customer'!$A:$C,5,FALSE)),"",(VLOOKUP($A9,'List from Customer'!$A:$C,5,FALSE)))</f>
        <v/>
      </c>
      <c r="E9" s="10" t="str">
        <f t="shared" si="0"/>
        <v/>
      </c>
    </row>
    <row r="10" spans="1:5" x14ac:dyDescent="0.4">
      <c r="A10">
        <v>2458</v>
      </c>
      <c r="B10" s="2">
        <f>IF(ISERROR(VLOOKUP($A10,'List from Customer'!$A:$C,2,FALSE)),"",(VLOOKUP($A10,'List from Customer'!$A:$C,2,FALSE)))</f>
        <v>926468</v>
      </c>
      <c r="C10">
        <v>1</v>
      </c>
      <c r="D10" s="2" t="str">
        <f>IF(ISERROR(VLOOKUP($A10,'List from Customer'!$A:$C,5,FALSE)),"",(VLOOKUP($A10,'List from Customer'!$A:$C,5,FALSE)))</f>
        <v/>
      </c>
      <c r="E10" s="10" t="str">
        <f t="shared" si="0"/>
        <v/>
      </c>
    </row>
    <row r="11" spans="1:5" x14ac:dyDescent="0.4">
      <c r="A11">
        <v>2459</v>
      </c>
      <c r="B11" s="2">
        <f>IF(ISERROR(VLOOKUP($A11,'List from Customer'!$A:$C,2,FALSE)),"",(VLOOKUP($A11,'List from Customer'!$A:$C,2,FALSE)))</f>
        <v>926469</v>
      </c>
      <c r="C11">
        <v>1</v>
      </c>
      <c r="D11" s="2" t="str">
        <f>IF(ISERROR(VLOOKUP($A11,'List from Customer'!$A:$C,5,FALSE)),"",(VLOOKUP($A11,'List from Customer'!$A:$C,5,FALSE)))</f>
        <v/>
      </c>
      <c r="E11" s="10" t="str">
        <f t="shared" si="0"/>
        <v/>
      </c>
    </row>
    <row r="12" spans="1:5" x14ac:dyDescent="0.4">
      <c r="B12" s="2" t="str">
        <f>IF(ISERROR(VLOOKUP($A12,'List from Customer'!$A:$C,2,FALSE)),"",(VLOOKUP($A12,'List from Customer'!$A:$C,2,FALSE)))</f>
        <v/>
      </c>
      <c r="D12" s="2" t="str">
        <f>IF(ISERROR(VLOOKUP($A12,'List from Customer'!$A:$C,5,FALSE)),"",(VLOOKUP($A12,'List from Customer'!$A:$C,5,FALSE)))</f>
        <v/>
      </c>
      <c r="E12" s="10" t="str">
        <f t="shared" si="0"/>
        <v/>
      </c>
    </row>
    <row r="13" spans="1:5" x14ac:dyDescent="0.4">
      <c r="B13" s="2" t="str">
        <f>IF(ISERROR(VLOOKUP($A13,'List from Customer'!$A:$C,2,FALSE)),"",(VLOOKUP($A13,'List from Customer'!$A:$C,2,FALSE)))</f>
        <v/>
      </c>
      <c r="D13" s="2" t="str">
        <f>IF(ISERROR(VLOOKUP($A13,'List from Customer'!$A:$C,5,FALSE)),"",(VLOOKUP($A13,'List from Customer'!$A:$C,5,FALSE)))</f>
        <v/>
      </c>
      <c r="E13" s="10" t="str">
        <f t="shared" ref="E13:E28" si="1">IF(ISERROR(C13*D13),"",C13*D13)</f>
        <v/>
      </c>
    </row>
    <row r="14" spans="1:5" x14ac:dyDescent="0.4">
      <c r="B14" s="2" t="str">
        <f>IF(ISERROR(VLOOKUP($A14,'List from Customer'!$A:$C,2,FALSE)),"",(VLOOKUP($A14,'List from Customer'!$A:$C,2,FALSE)))</f>
        <v/>
      </c>
      <c r="D14" s="2" t="str">
        <f>IF(ISERROR(VLOOKUP($A14,'List from Customer'!$A:$C,5,FALSE)),"",(VLOOKUP($A14,'List from Customer'!$A:$C,5,FALSE)))</f>
        <v/>
      </c>
      <c r="E14" s="10" t="str">
        <f t="shared" si="1"/>
        <v/>
      </c>
    </row>
    <row r="15" spans="1:5" x14ac:dyDescent="0.4">
      <c r="B15" s="2" t="str">
        <f>IF(ISERROR(VLOOKUP($A15,'List from Customer'!$A:$C,2,FALSE)),"",(VLOOKUP($A15,'List from Customer'!$A:$C,2,FALSE)))</f>
        <v/>
      </c>
      <c r="D15" s="2" t="str">
        <f>IF(ISERROR(VLOOKUP($A15,'List from Customer'!$A:$C,5,FALSE)),"",(VLOOKUP($A15,'List from Customer'!$A:$C,5,FALSE)))</f>
        <v/>
      </c>
      <c r="E15" s="10" t="str">
        <f t="shared" si="1"/>
        <v/>
      </c>
    </row>
    <row r="16" spans="1:5" x14ac:dyDescent="0.4">
      <c r="B16" s="2" t="str">
        <f>IF(ISERROR(VLOOKUP($A16,'List from Customer'!$A:$C,2,FALSE)),"",(VLOOKUP($A16,'List from Customer'!$A:$C,2,FALSE)))</f>
        <v/>
      </c>
      <c r="D16" s="2" t="str">
        <f>IF(ISERROR(VLOOKUP($A16,'List from Customer'!$A:$C,5,FALSE)),"",(VLOOKUP($A16,'List from Customer'!$A:$C,5,FALSE)))</f>
        <v/>
      </c>
      <c r="E16" s="10" t="str">
        <f t="shared" si="1"/>
        <v/>
      </c>
    </row>
    <row r="17" spans="1:5" x14ac:dyDescent="0.4">
      <c r="B17" s="2" t="str">
        <f>IF(ISERROR(VLOOKUP($A17,'List from Customer'!$A:$C,2,FALSE)),"",(VLOOKUP($A17,'List from Customer'!$A:$C,2,FALSE)))</f>
        <v/>
      </c>
      <c r="D17" s="2" t="str">
        <f>IF(ISERROR(VLOOKUP($A17,'List from Customer'!$A:$C,5,FALSE)),"",(VLOOKUP($A17,'List from Customer'!$A:$C,5,FALSE)))</f>
        <v/>
      </c>
      <c r="E17" s="10" t="str">
        <f t="shared" si="1"/>
        <v/>
      </c>
    </row>
    <row r="18" spans="1:5" x14ac:dyDescent="0.4">
      <c r="B18" s="2" t="str">
        <f>IF(ISERROR(VLOOKUP($A18,'List from Customer'!$A:$C,2,FALSE)),"",(VLOOKUP($A18,'List from Customer'!$A:$C,2,FALSE)))</f>
        <v/>
      </c>
      <c r="D18" s="2" t="str">
        <f>IF(ISERROR(VLOOKUP($A18,'List from Customer'!$A:$C,5,FALSE)),"",(VLOOKUP($A18,'List from Customer'!$A:$C,5,FALSE)))</f>
        <v/>
      </c>
      <c r="E18" s="10" t="str">
        <f t="shared" si="1"/>
        <v/>
      </c>
    </row>
    <row r="19" spans="1:5" x14ac:dyDescent="0.4">
      <c r="B19" s="2" t="str">
        <f>IF(ISERROR(VLOOKUP($A19,'List from Customer'!$A:$C,2,FALSE)),"",(VLOOKUP($A19,'List from Customer'!$A:$C,2,FALSE)))</f>
        <v/>
      </c>
      <c r="D19" s="2" t="str">
        <f>IF(ISERROR(VLOOKUP($A19,'List from Customer'!$A:$C,5,FALSE)),"",(VLOOKUP($A19,'List from Customer'!$A:$C,5,FALSE)))</f>
        <v/>
      </c>
      <c r="E19" s="10" t="str">
        <f t="shared" si="1"/>
        <v/>
      </c>
    </row>
    <row r="20" spans="1:5" x14ac:dyDescent="0.4">
      <c r="B20" s="2" t="str">
        <f>IF(ISERROR(VLOOKUP($A20,'List from Customer'!$A:$C,2,FALSE)),"",(VLOOKUP($A20,'List from Customer'!$A:$C,2,FALSE)))</f>
        <v/>
      </c>
      <c r="D20" s="2" t="str">
        <f>IF(ISERROR(VLOOKUP($A20,'List from Customer'!$A:$C,5,FALSE)),"",(VLOOKUP($A20,'List from Customer'!$A:$C,5,FALSE)))</f>
        <v/>
      </c>
      <c r="E20" s="10" t="str">
        <f t="shared" si="1"/>
        <v/>
      </c>
    </row>
    <row r="21" spans="1:5" x14ac:dyDescent="0.4">
      <c r="B21" s="2" t="str">
        <f>IF(ISERROR(VLOOKUP($A21,'List from Customer'!$A:$C,2,FALSE)),"",(VLOOKUP($A21,'List from Customer'!$A:$C,2,FALSE)))</f>
        <v/>
      </c>
      <c r="D21" s="2" t="str">
        <f>IF(ISERROR(VLOOKUP($A21,'List from Customer'!$A:$C,5,FALSE)),"",(VLOOKUP($A21,'List from Customer'!$A:$C,5,FALSE)))</f>
        <v/>
      </c>
      <c r="E21" s="10" t="str">
        <f t="shared" si="1"/>
        <v/>
      </c>
    </row>
    <row r="22" spans="1:5" x14ac:dyDescent="0.4">
      <c r="B22" s="2" t="str">
        <f>IF(ISERROR(VLOOKUP($A22,'List from Customer'!$A:$C,2,FALSE)),"",(VLOOKUP($A22,'List from Customer'!$A:$C,2,FALSE)))</f>
        <v/>
      </c>
      <c r="D22" s="2" t="str">
        <f>IF(ISERROR(VLOOKUP($A22,'List from Customer'!$A:$C,5,FALSE)),"",(VLOOKUP($A22,'List from Customer'!$A:$C,5,FALSE)))</f>
        <v/>
      </c>
      <c r="E22" s="10" t="str">
        <f t="shared" si="1"/>
        <v/>
      </c>
    </row>
    <row r="23" spans="1:5" x14ac:dyDescent="0.4">
      <c r="B23" s="2" t="str">
        <f>IF(ISERROR(VLOOKUP($A23,'List from Customer'!$A:$C,2,FALSE)),"",(VLOOKUP($A23,'List from Customer'!$A:$C,2,FALSE)))</f>
        <v/>
      </c>
      <c r="D23" s="2" t="str">
        <f>IF(ISERROR(VLOOKUP($A23,'List from Customer'!$A:$C,5,FALSE)),"",(VLOOKUP($A23,'List from Customer'!$A:$C,5,FALSE)))</f>
        <v/>
      </c>
      <c r="E23" s="10" t="str">
        <f t="shared" si="1"/>
        <v/>
      </c>
    </row>
    <row r="24" spans="1:5" x14ac:dyDescent="0.4">
      <c r="B24" s="2" t="str">
        <f>IF(ISERROR(VLOOKUP($A24,'List from Customer'!$A:$C,2,FALSE)),"",(VLOOKUP($A24,'List from Customer'!$A:$C,2,FALSE)))</f>
        <v/>
      </c>
      <c r="D24" s="2" t="str">
        <f>IF(ISERROR(VLOOKUP($A24,'List from Customer'!$A:$C,5,FALSE)),"",(VLOOKUP($A24,'List from Customer'!$A:$C,5,FALSE)))</f>
        <v/>
      </c>
      <c r="E24" s="10" t="str">
        <f t="shared" si="1"/>
        <v/>
      </c>
    </row>
    <row r="25" spans="1:5" x14ac:dyDescent="0.4">
      <c r="B25" s="2" t="str">
        <f>IF(ISERROR(VLOOKUP($A25,'List from Customer'!$A:$C,2,FALSE)),"",(VLOOKUP($A25,'List from Customer'!$A:$C,2,FALSE)))</f>
        <v/>
      </c>
      <c r="D25" s="2" t="str">
        <f>IF(ISERROR(VLOOKUP($A25,'List from Customer'!$A:$C,5,FALSE)),"",(VLOOKUP($A25,'List from Customer'!$A:$C,5,FALSE)))</f>
        <v/>
      </c>
      <c r="E25" s="10" t="str">
        <f t="shared" si="1"/>
        <v/>
      </c>
    </row>
    <row r="26" spans="1:5" x14ac:dyDescent="0.4">
      <c r="B26" s="2" t="str">
        <f>IF(ISERROR(VLOOKUP($A26,'List from Customer'!$A:$C,2,FALSE)),"",(VLOOKUP($A26,'List from Customer'!$A:$C,2,FALSE)))</f>
        <v/>
      </c>
      <c r="D26" s="2" t="str">
        <f>IF(ISERROR(VLOOKUP($A26,'List from Customer'!$A:$C,5,FALSE)),"",(VLOOKUP($A26,'List from Customer'!$A:$C,5,FALSE)))</f>
        <v/>
      </c>
      <c r="E26" s="10" t="str">
        <f t="shared" si="1"/>
        <v/>
      </c>
    </row>
    <row r="27" spans="1:5" x14ac:dyDescent="0.4">
      <c r="B27" s="2" t="str">
        <f>IF(ISERROR(VLOOKUP($A27,'List from Customer'!$A:$C,2,FALSE)),"",(VLOOKUP($A27,'List from Customer'!$A:$C,2,FALSE)))</f>
        <v/>
      </c>
      <c r="D27" s="2" t="str">
        <f>IF(ISERROR(VLOOKUP($A27,'List from Customer'!$A:$C,5,FALSE)),"",(VLOOKUP($A27,'List from Customer'!$A:$C,5,FALSE)))</f>
        <v/>
      </c>
      <c r="E27" s="10" t="str">
        <f t="shared" si="1"/>
        <v/>
      </c>
    </row>
    <row r="28" spans="1:5" x14ac:dyDescent="0.4">
      <c r="B28" s="2" t="str">
        <f>IF(ISERROR(VLOOKUP($A28,'List from Customer'!$A:$C,2,FALSE)),"",(VLOOKUP($A28,'List from Customer'!$A:$C,2,FALSE)))</f>
        <v/>
      </c>
      <c r="D28" s="2" t="str">
        <f>IF(ISERROR(VLOOKUP($A28,'List from Customer'!$A:$C,5,FALSE)),"",(VLOOKUP($A28,'List from Customer'!$A:$C,5,FALSE)))</f>
        <v/>
      </c>
      <c r="E28" s="10" t="str">
        <f t="shared" si="1"/>
        <v/>
      </c>
    </row>
    <row r="29" spans="1:5" ht="13" thickBot="1" x14ac:dyDescent="0.45">
      <c r="A29" s="9"/>
      <c r="B29" s="9"/>
      <c r="C29" s="9"/>
      <c r="D29" s="9" t="s">
        <v>17</v>
      </c>
      <c r="E29" s="11">
        <f>SUM(E7:E28)</f>
        <v>0</v>
      </c>
    </row>
  </sheetData>
  <phoneticPr fontId="3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5065058-42f9-4b73-ba4a-cc45b09a4df4">
      <Terms xmlns="http://schemas.microsoft.com/office/infopath/2007/PartnerControls"/>
    </lcf76f155ced4ddcb4097134ff3c332f>
    <TaxCatchAll xmlns="77d72153-35c4-4a42-b962-5c5191eb497e" xsi:nil="true"/>
    <SharedWithUsers xmlns="77d72153-35c4-4a42-b962-5c5191eb497e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48CB96A719714E9C09ACA5E5B6EB6C" ma:contentTypeVersion="18" ma:contentTypeDescription="Create a new document." ma:contentTypeScope="" ma:versionID="660c8c57fc0a277004484250971422de">
  <xsd:schema xmlns:xsd="http://www.w3.org/2001/XMLSchema" xmlns:xs="http://www.w3.org/2001/XMLSchema" xmlns:p="http://schemas.microsoft.com/office/2006/metadata/properties" xmlns:ns2="45065058-42f9-4b73-ba4a-cc45b09a4df4" xmlns:ns3="77d72153-35c4-4a42-b962-5c5191eb497e" targetNamespace="http://schemas.microsoft.com/office/2006/metadata/properties" ma:root="true" ma:fieldsID="d478b7a04edfc022d911adeafaa5ef75" ns2:_="" ns3:_="">
    <xsd:import namespace="45065058-42f9-4b73-ba4a-cc45b09a4df4"/>
    <xsd:import namespace="77d72153-35c4-4a42-b962-5c5191eb49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065058-42f9-4b73-ba4a-cc45b09a4d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1866325-b17c-4921-96e0-7bf6ed1c285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d72153-35c4-4a42-b962-5c5191eb497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dce5633-27bf-4f4b-911a-4ab3925affe8}" ma:internalName="TaxCatchAll" ma:showField="CatchAllData" ma:web="77d72153-35c4-4a42-b962-5c5191eb49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13E697F-BF3B-4DBB-9454-2F5E5E71CA18}">
  <ds:schemaRefs>
    <ds:schemaRef ds:uri="http://schemas.microsoft.com/office/2006/metadata/properties"/>
    <ds:schemaRef ds:uri="http://schemas.microsoft.com/office/infopath/2007/PartnerControls"/>
    <ds:schemaRef ds:uri="45065058-42f9-4b73-ba4a-cc45b09a4df4"/>
    <ds:schemaRef ds:uri="77d72153-35c4-4a42-b962-5c5191eb497e"/>
  </ds:schemaRefs>
</ds:datastoreItem>
</file>

<file path=customXml/itemProps2.xml><?xml version="1.0" encoding="utf-8"?>
<ds:datastoreItem xmlns:ds="http://schemas.openxmlformats.org/officeDocument/2006/customXml" ds:itemID="{86272631-4E84-4BCC-96FF-A5F202FE51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8A1C4A4-10DD-411A-84B7-C00BD9D1A6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065058-42f9-4b73-ba4a-cc45b09a4df4"/>
    <ds:schemaRef ds:uri="77d72153-35c4-4a42-b962-5c5191eb49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List from Customer</vt:lpstr>
      <vt:lpstr>Our List</vt:lpstr>
      <vt:lpstr>List from Customer Completed</vt:lpstr>
      <vt:lpstr>Our List Completed</vt:lpstr>
      <vt:lpstr>Completed</vt:lpstr>
    </vt:vector>
  </TitlesOfParts>
  <Manager/>
  <Company>Fulcrum Group Limited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Lookup 1</dc:subject>
  <dc:creator>SMB</dc:creator>
  <cp:keywords/>
  <dc:description>Microsoft® Excel Expert Knowledge, © 2002, all rights reserved, Fulcrum Group Limited.</dc:description>
  <cp:lastModifiedBy>Sharyn - Excel at Work</cp:lastModifiedBy>
  <cp:revision/>
  <dcterms:created xsi:type="dcterms:W3CDTF">2004-10-03T10:57:10Z</dcterms:created>
  <dcterms:modified xsi:type="dcterms:W3CDTF">2026-02-27T01:49:42Z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0x010100B448CB96A719714E9C09ACA5E5B6EB6C</vt:lpwstr>
  </property>
  <property fmtid="{D5CDD505-2E9C-101B-9397-08002B2CF9AE}" pid="3" name="MediaServiceImageTags">
    <vt:lpwstr/>
  </property>
</Properties>
</file>